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590" tabRatio="898"/>
  </bookViews>
  <sheets>
    <sheet name="Tulu" sheetId="6" r:id="rId1"/>
    <sheet name="Projekt 2" sheetId="4" r:id="rId2"/>
    <sheet name="Laen" sheetId="5" r:id="rId3"/>
    <sheet name="Prognoos" sheetId="7" r:id="rId4"/>
    <sheet name="A" sheetId="8" r:id="rId5"/>
    <sheet name="B" sheetId="9" r:id="rId6"/>
    <sheet name="C" sheetId="10" r:id="rId7"/>
    <sheet name="A2" sheetId="11" r:id="rId8"/>
    <sheet name="B2" sheetId="12" r:id="rId9"/>
    <sheet name="C2" sheetId="13" r:id="rId10"/>
  </sheets>
  <definedNames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'Projekt 2'!$E$19</definedName>
    <definedName name="solver_lhs2" localSheetId="1" hidden="1">'Projekt 2'!$K$8</definedName>
    <definedName name="solver_lhs3" localSheetId="1" hidden="1">'Projekt 2'!$O$4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hs1" localSheetId="1" hidden="1">900</definedName>
    <definedName name="solver_rhs2" localSheetId="1" hidden="1">1100</definedName>
    <definedName name="solver_rhs3" localSheetId="1" hidden="1">4700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  <definedName name="Z_F1A6CD3A_A974_4C7D_8C7E_E4A0F2F01979_.wvu.Rows" localSheetId="6" hidden="1">'C'!$57:$60,'C'!$66:$69,'C'!$75:$78,'C'!$82:$83,'C'!$85:$86</definedName>
    <definedName name="Z_F1A6CD3A_A974_4C7D_8C7E_E4A0F2F01979_.wvu.Rows" localSheetId="9" hidden="1">'C2'!$201:$204,'C2'!$210:$213,'C2'!$219:$222,'C2'!$226:$227,'C2'!$229:$230</definedName>
  </definedNames>
  <calcPr calcId="145621"/>
  <customWorkbookViews>
    <customWorkbookView name="Asko 2 - Eravaade" guid="{F1A6CD3A-A974-4C7D-8C7E-E4A0F2F01979}" mergeInterval="0" personalView="1" maximized="1" xWindow="-8" yWindow="-8" windowWidth="1616" windowHeight="916" tabRatio="832" activeSheetId="10"/>
    <customWorkbookView name="Asko Uri - Eravaade" guid="{55373475-B80E-4737-9C77-19094F13FDDF}" mergeInterval="0" personalView="1" maximized="1" xWindow="-9" yWindow="-9" windowWidth="1618" windowHeight="918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B5" i="6"/>
  <c r="B6" i="5" l="1"/>
  <c r="C2" i="7" l="1"/>
  <c r="D2" i="7" l="1"/>
  <c r="E2" i="7"/>
  <c r="F2" i="7"/>
  <c r="G2" i="7"/>
  <c r="H2" i="7"/>
  <c r="I2" i="7"/>
  <c r="J2" i="7"/>
  <c r="K2" i="7"/>
  <c r="L2" i="7"/>
  <c r="M2" i="7"/>
  <c r="E3" i="7"/>
  <c r="H3" i="7" s="1"/>
  <c r="J3" i="7" l="1"/>
  <c r="K3" i="7"/>
  <c r="I3" i="7"/>
  <c r="M3" i="7" l="1"/>
  <c r="L3" i="7"/>
  <c r="G3" i="7"/>
  <c r="F3" i="7"/>
  <c r="D3" i="7" l="1"/>
  <c r="C3" i="7"/>
  <c r="B4" i="7"/>
  <c r="N21" i="4"/>
  <c r="M21" i="4"/>
  <c r="L21" i="4"/>
  <c r="K21" i="4"/>
  <c r="J21" i="4"/>
  <c r="I21" i="4"/>
  <c r="G21" i="4"/>
  <c r="F21" i="4"/>
  <c r="F22" i="4" s="1"/>
  <c r="E21" i="4"/>
  <c r="E22" i="4" s="1"/>
  <c r="D21" i="4"/>
  <c r="D22" i="4" s="1"/>
  <c r="C21" i="4"/>
  <c r="B21" i="4"/>
  <c r="O20" i="4"/>
  <c r="H20" i="4"/>
  <c r="O19" i="4"/>
  <c r="H19" i="4"/>
  <c r="N17" i="4"/>
  <c r="N22" i="4" s="1"/>
  <c r="M17" i="4"/>
  <c r="M22" i="4" s="1"/>
  <c r="L17" i="4"/>
  <c r="L22" i="4" s="1"/>
  <c r="K17" i="4"/>
  <c r="J17" i="4"/>
  <c r="J22" i="4" s="1"/>
  <c r="I17" i="4"/>
  <c r="I22" i="4" s="1"/>
  <c r="G22" i="4"/>
  <c r="B17" i="4"/>
  <c r="O16" i="4"/>
  <c r="H16" i="4"/>
  <c r="O15" i="4"/>
  <c r="H15" i="4"/>
  <c r="N10" i="4"/>
  <c r="M10" i="4"/>
  <c r="L10" i="4"/>
  <c r="K10" i="4"/>
  <c r="J10" i="4"/>
  <c r="I10" i="4"/>
  <c r="G10" i="4"/>
  <c r="F10" i="4"/>
  <c r="E10" i="4"/>
  <c r="D10" i="4"/>
  <c r="C10" i="4"/>
  <c r="B10" i="4"/>
  <c r="O9" i="4"/>
  <c r="H9" i="4"/>
  <c r="O8" i="4"/>
  <c r="H8" i="4"/>
  <c r="N6" i="4"/>
  <c r="N11" i="4" s="1"/>
  <c r="M6" i="4"/>
  <c r="M11" i="4" s="1"/>
  <c r="L6" i="4"/>
  <c r="K6" i="4"/>
  <c r="J6" i="4"/>
  <c r="I6" i="4"/>
  <c r="G6" i="4"/>
  <c r="G11" i="4" s="1"/>
  <c r="F6" i="4"/>
  <c r="F11" i="4" s="1"/>
  <c r="E6" i="4"/>
  <c r="E11" i="4" s="1"/>
  <c r="D6" i="4"/>
  <c r="D11" i="4" s="1"/>
  <c r="C6" i="4"/>
  <c r="B6" i="4"/>
  <c r="O5" i="4"/>
  <c r="H5" i="4"/>
  <c r="O4" i="4"/>
  <c r="O6" i="4" s="1"/>
  <c r="H6" i="4"/>
  <c r="K22" i="4" l="1"/>
  <c r="D23" i="4"/>
  <c r="H17" i="4"/>
  <c r="L11" i="4"/>
  <c r="K11" i="4"/>
  <c r="J11" i="4"/>
  <c r="J23" i="4" s="1"/>
  <c r="I11" i="4"/>
  <c r="I23" i="4" s="1"/>
  <c r="O17" i="4"/>
  <c r="C4" i="7"/>
  <c r="D4" i="7"/>
  <c r="H10" i="4"/>
  <c r="H11" i="4" s="1"/>
  <c r="O21" i="4"/>
  <c r="C22" i="4"/>
  <c r="B22" i="4"/>
  <c r="C11" i="4"/>
  <c r="O10" i="4"/>
  <c r="O11" i="4" s="1"/>
  <c r="H21" i="4"/>
  <c r="B11" i="4"/>
  <c r="E23" i="4"/>
  <c r="F23" i="4"/>
  <c r="G23" i="4"/>
  <c r="N23" i="4"/>
  <c r="K23" i="4"/>
  <c r="L23" i="4"/>
  <c r="M23" i="4"/>
  <c r="H22" i="4" l="1"/>
  <c r="H23" i="4" s="1"/>
  <c r="O22" i="4"/>
  <c r="O23" i="4" s="1"/>
  <c r="E4" i="7"/>
  <c r="C23" i="4"/>
  <c r="B23" i="4"/>
  <c r="F4" i="7" l="1"/>
  <c r="G4" i="7" l="1"/>
  <c r="H4" i="7" l="1"/>
  <c r="I4" i="7" l="1"/>
  <c r="J4" i="7" l="1"/>
  <c r="K4" i="7" l="1"/>
  <c r="M4" i="7" l="1"/>
  <c r="L4" i="7"/>
  <c r="B8" i="7" l="1"/>
</calcChain>
</file>

<file path=xl/sharedStrings.xml><?xml version="1.0" encoding="utf-8"?>
<sst xmlns="http://schemas.openxmlformats.org/spreadsheetml/2006/main" count="135" uniqueCount="54">
  <si>
    <t>KOKKU</t>
  </si>
  <si>
    <t>Jaanuar</t>
  </si>
  <si>
    <t>Veebruar</t>
  </si>
  <si>
    <t>Märts</t>
  </si>
  <si>
    <t>Aprill</t>
  </si>
  <si>
    <t>Mai</t>
  </si>
  <si>
    <t>Juuni</t>
  </si>
  <si>
    <t>PA</t>
  </si>
  <si>
    <t>Juuli</t>
  </si>
  <si>
    <t>August</t>
  </si>
  <si>
    <t>September</t>
  </si>
  <si>
    <t>Oktoober</t>
  </si>
  <si>
    <t>November</t>
  </si>
  <si>
    <t>Detsember</t>
  </si>
  <si>
    <t>AASTA</t>
  </si>
  <si>
    <t>Projekt 1</t>
  </si>
  <si>
    <t>Otsesed kulud</t>
  </si>
  <si>
    <t>Transport</t>
  </si>
  <si>
    <t>Kontoritarbed</t>
  </si>
  <si>
    <t>Töötasud</t>
  </si>
  <si>
    <t>Töötaja 1</t>
  </si>
  <si>
    <t>Töötaja 2</t>
  </si>
  <si>
    <t>Projekt 2</t>
  </si>
  <si>
    <t>PROJEKTID KOKKU</t>
  </si>
  <si>
    <t>Tüki hind</t>
  </si>
  <si>
    <t>Müügikogus kuus</t>
  </si>
  <si>
    <t>Kuu käive</t>
  </si>
  <si>
    <t>MÜÜK AASTAS</t>
  </si>
  <si>
    <t>Müügikasv kvartalis</t>
  </si>
  <si>
    <t>Aasta intress</t>
  </si>
  <si>
    <t>Laenu periood kuudes</t>
  </si>
  <si>
    <t>Laenusumma</t>
  </si>
  <si>
    <t>Tartu kontor</t>
  </si>
  <si>
    <t>Rent</t>
  </si>
  <si>
    <t>Kommunaalid</t>
  </si>
  <si>
    <t>Internet ja side</t>
  </si>
  <si>
    <t>Muud kontorikulud</t>
  </si>
  <si>
    <t>Tallinna kontor</t>
  </si>
  <si>
    <t>Kuupäev</t>
  </si>
  <si>
    <t>Kaspar Luik</t>
  </si>
  <si>
    <t>Karl Liiv</t>
  </si>
  <si>
    <t>Artur Karu</t>
  </si>
  <si>
    <t>Daniel Kask</t>
  </si>
  <si>
    <t>Johannes Lepp</t>
  </si>
  <si>
    <t>Emily Koppel</t>
  </si>
  <si>
    <t>Müük</t>
  </si>
  <si>
    <t>Töötaja</t>
  </si>
  <si>
    <t>Kuu makse</t>
  </si>
  <si>
    <t>Kasumi prognoos 2018</t>
  </si>
  <si>
    <t>Müügitulu 2017</t>
  </si>
  <si>
    <t>Müügitulu kasvu prognoos 2018</t>
  </si>
  <si>
    <t>Kulud 2017</t>
  </si>
  <si>
    <t>Kulude kasvu prognoos 2018</t>
  </si>
  <si>
    <t>2017 kasum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</si>
</sst>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#,##0.00\ &quot;€&quot;"/>
    <numFmt numFmtId="166" formatCode="#,##0\ &quot;€&quot;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3" fontId="0" fillId="0" borderId="0" xfId="0" applyNumberFormat="1"/>
    <xf numFmtId="3" fontId="7" fillId="2" borderId="0" xfId="0" applyNumberFormat="1" applyFont="1" applyFill="1"/>
    <xf numFmtId="9" fontId="0" fillId="0" borderId="0" xfId="1" applyFont="1"/>
    <xf numFmtId="10" fontId="0" fillId="0" borderId="0" xfId="1" applyNumberFormat="1" applyFont="1"/>
    <xf numFmtId="1" fontId="0" fillId="0" borderId="0" xfId="1" applyNumberFormat="1" applyFont="1"/>
    <xf numFmtId="9" fontId="0" fillId="0" borderId="0" xfId="1" applyNumberFormat="1" applyFont="1"/>
    <xf numFmtId="166" fontId="0" fillId="0" borderId="0" xfId="0" applyNumberFormat="1"/>
    <xf numFmtId="166" fontId="0" fillId="0" borderId="0" xfId="1" applyNumberFormat="1" applyFont="1"/>
    <xf numFmtId="166" fontId="7" fillId="2" borderId="0" xfId="0" applyNumberFormat="1" applyFont="1" applyFill="1"/>
    <xf numFmtId="166" fontId="2" fillId="0" borderId="0" xfId="0" applyNumberFormat="1" applyFont="1"/>
    <xf numFmtId="16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9" fillId="0" borderId="1" xfId="0" applyFont="1" applyBorder="1"/>
    <xf numFmtId="166" fontId="9" fillId="0" borderId="1" xfId="0" applyNumberFormat="1" applyFont="1" applyBorder="1"/>
    <xf numFmtId="0" fontId="8" fillId="0" borderId="1" xfId="0" applyFont="1" applyBorder="1"/>
    <xf numFmtId="166" fontId="8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266700</xdr:colOff>
      <xdr:row>1</xdr:row>
      <xdr:rowOff>66675</xdr:rowOff>
    </xdr:to>
    <xdr:sp macro="" textlink="">
      <xdr:nvSpPr>
        <xdr:cNvPr id="2" name="Vooskeemikujund &quot;protsess&quot;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0" y="0"/>
          <a:ext cx="5772150" cy="2571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t-EE" sz="1100"/>
            <a:t>Müügitulu prognoos uueks aastaks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266700</xdr:colOff>
      <xdr:row>1</xdr:row>
      <xdr:rowOff>66675</xdr:rowOff>
    </xdr:to>
    <xdr:sp macro="" textlink="">
      <xdr:nvSpPr>
        <xdr:cNvPr id="2" name="Vooskeemikujund &quot;protsess&quot;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0"/>
          <a:ext cx="5772150" cy="2571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t-EE" sz="1100"/>
            <a:t>Kuumaksed laenu võtmise korral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zoomScale="130" zoomScaleNormal="130" workbookViewId="0">
      <selection activeCell="A14" sqref="A14"/>
    </sheetView>
  </sheetViews>
  <sheetFormatPr defaultRowHeight="14.5" x14ac:dyDescent="0.35"/>
  <cols>
    <col min="1" max="1" width="29" customWidth="1"/>
    <col min="2" max="2" width="13.453125" customWidth="1"/>
    <col min="3" max="9" width="10.26953125" customWidth="1"/>
  </cols>
  <sheetData>
    <row r="3" spans="1:2" x14ac:dyDescent="0.35">
      <c r="A3" t="s">
        <v>49</v>
      </c>
      <c r="B3" s="24">
        <v>223450</v>
      </c>
    </row>
    <row r="4" spans="1:2" x14ac:dyDescent="0.35">
      <c r="A4" t="s">
        <v>50</v>
      </c>
      <c r="B4" s="21">
        <v>0.08</v>
      </c>
    </row>
    <row r="5" spans="1:2" x14ac:dyDescent="0.35">
      <c r="A5" s="31" t="s">
        <v>53</v>
      </c>
      <c r="B5" s="32">
        <f>B3-B6</f>
        <v>48015</v>
      </c>
    </row>
    <row r="6" spans="1:2" x14ac:dyDescent="0.35">
      <c r="A6" t="s">
        <v>51</v>
      </c>
      <c r="B6" s="25">
        <v>175435</v>
      </c>
    </row>
    <row r="7" spans="1:2" x14ac:dyDescent="0.35">
      <c r="A7" t="s">
        <v>52</v>
      </c>
      <c r="B7" s="21">
        <v>0.05</v>
      </c>
    </row>
    <row r="8" spans="1:2" x14ac:dyDescent="0.35">
      <c r="A8" s="33" t="s">
        <v>48</v>
      </c>
      <c r="B8" s="34">
        <f>(B3+B3*B4)-(B6+B6*B7)</f>
        <v>57119.25</v>
      </c>
    </row>
  </sheetData>
  <customSheetViews>
    <customSheetView guid="{F1A6CD3A-A974-4C7D-8C7E-E4A0F2F01979}" scale="130">
      <selection activeCell="E5" sqref="E5"/>
      <pageMargins left="0.7" right="0.7" top="0.75" bottom="0.75" header="0.3" footer="0.3"/>
    </customSheetView>
    <customSheetView guid="{55373475-B80E-4737-9C77-19094F13FDDF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D9" sqref="D9"/>
    </sheetView>
  </sheetViews>
  <sheetFormatPr defaultRowHeight="14.5" x14ac:dyDescent="0.35"/>
  <sheetData/>
  <dataConsolidate function="count" topLabels="1" link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2" zoomScale="115" zoomScaleNormal="115" workbookViewId="0">
      <selection activeCell="Q13" sqref="Q13"/>
    </sheetView>
  </sheetViews>
  <sheetFormatPr defaultRowHeight="14.5" x14ac:dyDescent="0.35"/>
  <cols>
    <col min="1" max="1" width="22.1796875" bestFit="1" customWidth="1"/>
    <col min="2" max="7" width="7.7265625" customWidth="1"/>
    <col min="8" max="8" width="6.81640625" style="3" customWidth="1"/>
    <col min="9" max="14" width="7.7265625" customWidth="1"/>
    <col min="15" max="15" width="10" style="4" customWidth="1"/>
  </cols>
  <sheetData>
    <row r="1" spans="1:15" ht="12.75" customHeight="1" x14ac:dyDescent="0.3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4" t="s">
        <v>14</v>
      </c>
    </row>
    <row r="2" spans="1:15" ht="12.75" customHeight="1" x14ac:dyDescent="0.25">
      <c r="A2" s="2" t="s">
        <v>15</v>
      </c>
    </row>
    <row r="3" spans="1:15" ht="12.75" customHeight="1" x14ac:dyDescent="0.25">
      <c r="A3" s="5" t="s">
        <v>16</v>
      </c>
    </row>
    <row r="4" spans="1:15" ht="12.75" customHeight="1" x14ac:dyDescent="0.25">
      <c r="A4" s="6" t="s">
        <v>17</v>
      </c>
      <c r="B4">
        <v>234</v>
      </c>
      <c r="C4">
        <v>434</v>
      </c>
      <c r="D4">
        <v>233</v>
      </c>
      <c r="E4">
        <v>233</v>
      </c>
      <c r="F4">
        <v>655</v>
      </c>
      <c r="G4">
        <v>333</v>
      </c>
      <c r="H4" s="3">
        <v>2122</v>
      </c>
      <c r="I4">
        <v>435</v>
      </c>
      <c r="J4">
        <v>354</v>
      </c>
      <c r="K4">
        <v>765</v>
      </c>
      <c r="L4">
        <v>234</v>
      </c>
      <c r="M4">
        <v>554</v>
      </c>
      <c r="N4">
        <v>345</v>
      </c>
      <c r="O4" s="4">
        <f>SUM(I4:N4,B4:G4)</f>
        <v>4809</v>
      </c>
    </row>
    <row r="5" spans="1:15" ht="12.75" customHeight="1" x14ac:dyDescent="0.25">
      <c r="A5" s="6" t="s">
        <v>18</v>
      </c>
      <c r="B5">
        <v>21</v>
      </c>
      <c r="C5">
        <v>23</v>
      </c>
      <c r="D5">
        <v>55</v>
      </c>
      <c r="E5">
        <v>1</v>
      </c>
      <c r="F5">
        <v>67</v>
      </c>
      <c r="G5">
        <v>22</v>
      </c>
      <c r="H5" s="3">
        <f t="shared" ref="H5" si="0">SUM(B5:G5)</f>
        <v>189</v>
      </c>
      <c r="I5">
        <v>45</v>
      </c>
      <c r="J5">
        <v>66</v>
      </c>
      <c r="K5">
        <v>89</v>
      </c>
      <c r="L5">
        <v>45</v>
      </c>
      <c r="M5">
        <v>22</v>
      </c>
      <c r="N5">
        <v>65</v>
      </c>
      <c r="O5" s="4">
        <f>SUM(I5:N5,B5:G5)</f>
        <v>521</v>
      </c>
    </row>
    <row r="6" spans="1:15" ht="12.75" customHeight="1" x14ac:dyDescent="0.25">
      <c r="A6" s="7" t="s">
        <v>0</v>
      </c>
      <c r="B6" s="8">
        <f t="shared" ref="B6:O6" si="1">SUM(B4:B5)</f>
        <v>255</v>
      </c>
      <c r="C6" s="8">
        <f t="shared" si="1"/>
        <v>457</v>
      </c>
      <c r="D6" s="8">
        <f t="shared" si="1"/>
        <v>288</v>
      </c>
      <c r="E6" s="8">
        <f t="shared" si="1"/>
        <v>234</v>
      </c>
      <c r="F6" s="8">
        <f t="shared" si="1"/>
        <v>722</v>
      </c>
      <c r="G6" s="8">
        <f t="shared" si="1"/>
        <v>355</v>
      </c>
      <c r="H6" s="9">
        <f t="shared" si="1"/>
        <v>2311</v>
      </c>
      <c r="I6" s="8">
        <f t="shared" si="1"/>
        <v>480</v>
      </c>
      <c r="J6" s="8">
        <f t="shared" si="1"/>
        <v>420</v>
      </c>
      <c r="K6" s="8">
        <f t="shared" si="1"/>
        <v>854</v>
      </c>
      <c r="L6" s="8">
        <f t="shared" si="1"/>
        <v>279</v>
      </c>
      <c r="M6" s="8">
        <f t="shared" si="1"/>
        <v>576</v>
      </c>
      <c r="N6" s="8">
        <f t="shared" si="1"/>
        <v>410</v>
      </c>
      <c r="O6" s="10">
        <f t="shared" si="1"/>
        <v>5330</v>
      </c>
    </row>
    <row r="7" spans="1:15" ht="12.75" customHeight="1" x14ac:dyDescent="0.35">
      <c r="A7" s="5" t="s">
        <v>19</v>
      </c>
    </row>
    <row r="8" spans="1:15" ht="12.75" customHeight="1" x14ac:dyDescent="0.35">
      <c r="A8" s="11" t="s">
        <v>20</v>
      </c>
      <c r="B8">
        <v>1032</v>
      </c>
      <c r="C8">
        <v>1032</v>
      </c>
      <c r="D8">
        <v>1032</v>
      </c>
      <c r="E8">
        <v>1032</v>
      </c>
      <c r="F8">
        <v>1032</v>
      </c>
      <c r="G8">
        <v>1032</v>
      </c>
      <c r="H8" s="3">
        <f t="shared" ref="H8:H9" si="2">SUM(B8:G8)</f>
        <v>6192</v>
      </c>
      <c r="I8">
        <v>1032</v>
      </c>
      <c r="J8">
        <v>1032</v>
      </c>
      <c r="K8">
        <v>1032</v>
      </c>
      <c r="L8">
        <v>1032</v>
      </c>
      <c r="M8">
        <v>1032</v>
      </c>
      <c r="N8">
        <v>1032</v>
      </c>
      <c r="O8" s="4">
        <f>SUM(I8:N8,B8:G8)</f>
        <v>12384</v>
      </c>
    </row>
    <row r="9" spans="1:15" ht="12.75" customHeight="1" x14ac:dyDescent="0.35">
      <c r="A9" s="11" t="s">
        <v>21</v>
      </c>
      <c r="B9">
        <v>1234</v>
      </c>
      <c r="C9">
        <v>1234</v>
      </c>
      <c r="D9">
        <v>1234</v>
      </c>
      <c r="E9">
        <v>1234</v>
      </c>
      <c r="F9">
        <v>1234</v>
      </c>
      <c r="G9">
        <v>1234</v>
      </c>
      <c r="H9" s="3">
        <f t="shared" si="2"/>
        <v>7404</v>
      </c>
      <c r="I9">
        <v>1234</v>
      </c>
      <c r="J9">
        <v>1234</v>
      </c>
      <c r="K9">
        <v>1234</v>
      </c>
      <c r="L9">
        <v>1234</v>
      </c>
      <c r="M9">
        <v>1234</v>
      </c>
      <c r="N9">
        <v>1234</v>
      </c>
      <c r="O9" s="4">
        <f>SUM(I9:N9,B9:G9)</f>
        <v>14808</v>
      </c>
    </row>
    <row r="10" spans="1:15" ht="12.75" customHeight="1" x14ac:dyDescent="0.25">
      <c r="A10" s="12" t="s">
        <v>0</v>
      </c>
      <c r="B10" s="8">
        <f t="shared" ref="B10:O10" si="3">SUM(B8:B9)</f>
        <v>2266</v>
      </c>
      <c r="C10" s="8">
        <f t="shared" si="3"/>
        <v>2266</v>
      </c>
      <c r="D10" s="8">
        <f t="shared" si="3"/>
        <v>2266</v>
      </c>
      <c r="E10" s="8">
        <f t="shared" si="3"/>
        <v>2266</v>
      </c>
      <c r="F10" s="8">
        <f t="shared" si="3"/>
        <v>2266</v>
      </c>
      <c r="G10" s="8">
        <f t="shared" si="3"/>
        <v>2266</v>
      </c>
      <c r="H10" s="9">
        <f t="shared" si="3"/>
        <v>13596</v>
      </c>
      <c r="I10" s="8">
        <f t="shared" si="3"/>
        <v>2266</v>
      </c>
      <c r="J10" s="8">
        <f t="shared" si="3"/>
        <v>2266</v>
      </c>
      <c r="K10" s="8">
        <f t="shared" si="3"/>
        <v>2266</v>
      </c>
      <c r="L10" s="8">
        <f t="shared" si="3"/>
        <v>2266</v>
      </c>
      <c r="M10" s="8">
        <f t="shared" si="3"/>
        <v>2266</v>
      </c>
      <c r="N10" s="8">
        <f t="shared" si="3"/>
        <v>2266</v>
      </c>
      <c r="O10" s="10">
        <f t="shared" si="3"/>
        <v>27192</v>
      </c>
    </row>
    <row r="11" spans="1:15" s="4" customFormat="1" ht="12.75" customHeight="1" x14ac:dyDescent="0.25">
      <c r="A11" s="13" t="s">
        <v>0</v>
      </c>
      <c r="B11" s="10">
        <f t="shared" ref="B11:N11" si="4">B6+B10</f>
        <v>2521</v>
      </c>
      <c r="C11" s="10">
        <f t="shared" si="4"/>
        <v>2723</v>
      </c>
      <c r="D11" s="10">
        <f t="shared" si="4"/>
        <v>2554</v>
      </c>
      <c r="E11" s="10">
        <f t="shared" si="4"/>
        <v>2500</v>
      </c>
      <c r="F11" s="10">
        <f t="shared" si="4"/>
        <v>2988</v>
      </c>
      <c r="G11" s="10">
        <f t="shared" si="4"/>
        <v>2621</v>
      </c>
      <c r="H11" s="9">
        <f t="shared" si="4"/>
        <v>15907</v>
      </c>
      <c r="I11" s="10">
        <f t="shared" si="4"/>
        <v>2746</v>
      </c>
      <c r="J11" s="10">
        <f t="shared" si="4"/>
        <v>2686</v>
      </c>
      <c r="K11" s="10">
        <f t="shared" si="4"/>
        <v>3120</v>
      </c>
      <c r="L11" s="10">
        <f t="shared" si="4"/>
        <v>2545</v>
      </c>
      <c r="M11" s="10">
        <f t="shared" si="4"/>
        <v>2842</v>
      </c>
      <c r="N11" s="10">
        <f t="shared" si="4"/>
        <v>2676</v>
      </c>
      <c r="O11" s="10">
        <f>O6+O10</f>
        <v>32522</v>
      </c>
    </row>
    <row r="12" spans="1:15" ht="9.75" customHeight="1" x14ac:dyDescent="0.25"/>
    <row r="13" spans="1:15" ht="13.5" customHeight="1" x14ac:dyDescent="0.25">
      <c r="A13" s="2" t="s">
        <v>22</v>
      </c>
    </row>
    <row r="14" spans="1:15" ht="12.75" customHeight="1" x14ac:dyDescent="0.25">
      <c r="A14" s="5" t="s">
        <v>16</v>
      </c>
    </row>
    <row r="15" spans="1:15" ht="12.75" customHeight="1" x14ac:dyDescent="0.25">
      <c r="A15" s="6" t="s">
        <v>17</v>
      </c>
      <c r="B15">
        <v>245</v>
      </c>
      <c r="C15">
        <v>392</v>
      </c>
      <c r="D15">
        <v>402</v>
      </c>
      <c r="E15">
        <v>932</v>
      </c>
      <c r="F15">
        <v>823</v>
      </c>
      <c r="G15">
        <v>112</v>
      </c>
      <c r="H15" s="3">
        <f t="shared" ref="H15:H16" si="5">SUM(B15:G15)</f>
        <v>2906</v>
      </c>
      <c r="I15">
        <v>232</v>
      </c>
      <c r="J15">
        <v>324</v>
      </c>
      <c r="K15">
        <v>183</v>
      </c>
      <c r="L15">
        <v>293</v>
      </c>
      <c r="M15">
        <v>22</v>
      </c>
      <c r="N15">
        <v>234</v>
      </c>
      <c r="O15" s="4">
        <f>SUM(I15:N15,B15:G15)</f>
        <v>4194</v>
      </c>
    </row>
    <row r="16" spans="1:15" ht="12.75" customHeight="1" x14ac:dyDescent="0.25">
      <c r="A16" s="6" t="s">
        <v>18</v>
      </c>
      <c r="B16">
        <v>62</v>
      </c>
      <c r="C16">
        <v>23</v>
      </c>
      <c r="D16">
        <v>19</v>
      </c>
      <c r="E16">
        <v>17</v>
      </c>
      <c r="F16">
        <v>5</v>
      </c>
      <c r="G16">
        <v>23</v>
      </c>
      <c r="H16" s="3">
        <f t="shared" si="5"/>
        <v>149</v>
      </c>
      <c r="I16">
        <v>92</v>
      </c>
      <c r="J16">
        <v>71</v>
      </c>
      <c r="K16">
        <v>23</v>
      </c>
      <c r="L16">
        <v>11</v>
      </c>
      <c r="M16">
        <v>17</v>
      </c>
      <c r="N16">
        <v>6</v>
      </c>
      <c r="O16" s="4">
        <f>SUM(I16:N16,B16:G16)</f>
        <v>369</v>
      </c>
    </row>
    <row r="17" spans="1:15" ht="12.75" customHeight="1" x14ac:dyDescent="0.25">
      <c r="A17" s="7" t="s">
        <v>0</v>
      </c>
      <c r="B17" s="8">
        <f t="shared" ref="B17:O17" si="6">SUM(B15:B16)</f>
        <v>307</v>
      </c>
      <c r="C17" s="8">
        <v>415</v>
      </c>
      <c r="D17" s="8">
        <v>421</v>
      </c>
      <c r="E17" s="8">
        <v>949</v>
      </c>
      <c r="F17" s="8">
        <v>828</v>
      </c>
      <c r="G17" s="8">
        <v>135</v>
      </c>
      <c r="H17" s="9">
        <f t="shared" si="6"/>
        <v>3055</v>
      </c>
      <c r="I17" s="8">
        <f t="shared" si="6"/>
        <v>324</v>
      </c>
      <c r="J17" s="8">
        <f t="shared" si="6"/>
        <v>395</v>
      </c>
      <c r="K17" s="8">
        <f t="shared" si="6"/>
        <v>206</v>
      </c>
      <c r="L17" s="8">
        <f t="shared" si="6"/>
        <v>304</v>
      </c>
      <c r="M17" s="8">
        <f t="shared" si="6"/>
        <v>39</v>
      </c>
      <c r="N17" s="8">
        <f t="shared" si="6"/>
        <v>240</v>
      </c>
      <c r="O17" s="10">
        <f t="shared" si="6"/>
        <v>4563</v>
      </c>
    </row>
    <row r="18" spans="1:15" ht="12.75" customHeight="1" x14ac:dyDescent="0.35">
      <c r="A18" s="5" t="s">
        <v>19</v>
      </c>
    </row>
    <row r="19" spans="1:15" ht="12.75" customHeight="1" x14ac:dyDescent="0.35">
      <c r="A19" s="11" t="s">
        <v>20</v>
      </c>
      <c r="B19">
        <v>983</v>
      </c>
      <c r="C19">
        <v>983</v>
      </c>
      <c r="D19">
        <v>983</v>
      </c>
      <c r="E19">
        <v>983</v>
      </c>
      <c r="F19">
        <v>983</v>
      </c>
      <c r="G19">
        <v>983</v>
      </c>
      <c r="H19" s="3">
        <f t="shared" ref="H19:H20" si="7">SUM(B19:G19)</f>
        <v>5898</v>
      </c>
      <c r="I19">
        <v>983</v>
      </c>
      <c r="J19">
        <v>983</v>
      </c>
      <c r="K19">
        <v>983</v>
      </c>
      <c r="L19">
        <v>983</v>
      </c>
      <c r="M19">
        <v>983</v>
      </c>
      <c r="N19">
        <v>983</v>
      </c>
      <c r="O19" s="4">
        <f>SUM(I19:N19,B19:G19)</f>
        <v>11796</v>
      </c>
    </row>
    <row r="20" spans="1:15" ht="12.75" customHeight="1" x14ac:dyDescent="0.35">
      <c r="A20" s="11" t="s">
        <v>21</v>
      </c>
      <c r="B20">
        <v>673</v>
      </c>
      <c r="C20">
        <v>673</v>
      </c>
      <c r="D20">
        <v>673</v>
      </c>
      <c r="E20">
        <v>673</v>
      </c>
      <c r="F20">
        <v>673</v>
      </c>
      <c r="G20">
        <v>673</v>
      </c>
      <c r="H20" s="3">
        <f t="shared" si="7"/>
        <v>4038</v>
      </c>
      <c r="I20">
        <v>673</v>
      </c>
      <c r="J20">
        <v>673</v>
      </c>
      <c r="K20">
        <v>673</v>
      </c>
      <c r="L20">
        <v>673</v>
      </c>
      <c r="M20">
        <v>673</v>
      </c>
      <c r="N20">
        <v>673</v>
      </c>
      <c r="O20" s="4">
        <f>SUM(I20:N20,B20:G20)</f>
        <v>8076</v>
      </c>
    </row>
    <row r="21" spans="1:15" ht="12.75" customHeight="1" x14ac:dyDescent="0.25">
      <c r="A21" s="12" t="s">
        <v>0</v>
      </c>
      <c r="B21" s="8">
        <f t="shared" ref="B21:O21" si="8">SUM(B19:B20)</f>
        <v>1656</v>
      </c>
      <c r="C21" s="8">
        <f t="shared" si="8"/>
        <v>1656</v>
      </c>
      <c r="D21" s="8">
        <f t="shared" si="8"/>
        <v>1656</v>
      </c>
      <c r="E21" s="8">
        <f t="shared" si="8"/>
        <v>1656</v>
      </c>
      <c r="F21" s="8">
        <f t="shared" si="8"/>
        <v>1656</v>
      </c>
      <c r="G21" s="8">
        <f t="shared" si="8"/>
        <v>1656</v>
      </c>
      <c r="H21" s="9">
        <f t="shared" si="8"/>
        <v>9936</v>
      </c>
      <c r="I21" s="8">
        <f t="shared" si="8"/>
        <v>1656</v>
      </c>
      <c r="J21" s="8">
        <f t="shared" si="8"/>
        <v>1656</v>
      </c>
      <c r="K21" s="8">
        <f t="shared" si="8"/>
        <v>1656</v>
      </c>
      <c r="L21" s="8">
        <f t="shared" si="8"/>
        <v>1656</v>
      </c>
      <c r="M21" s="8">
        <f t="shared" si="8"/>
        <v>1656</v>
      </c>
      <c r="N21" s="8">
        <f t="shared" si="8"/>
        <v>1656</v>
      </c>
      <c r="O21" s="10">
        <f t="shared" si="8"/>
        <v>19872</v>
      </c>
    </row>
    <row r="22" spans="1:15" s="4" customFormat="1" ht="12.75" customHeight="1" x14ac:dyDescent="0.25">
      <c r="A22" s="14" t="s">
        <v>0</v>
      </c>
      <c r="B22" s="10">
        <f>B17+B21</f>
        <v>1963</v>
      </c>
      <c r="C22" s="10">
        <f t="shared" ref="C22:O22" si="9">C17+C21</f>
        <v>2071</v>
      </c>
      <c r="D22" s="10">
        <f t="shared" si="9"/>
        <v>2077</v>
      </c>
      <c r="E22" s="10">
        <f t="shared" si="9"/>
        <v>2605</v>
      </c>
      <c r="F22" s="10">
        <f t="shared" si="9"/>
        <v>2484</v>
      </c>
      <c r="G22" s="10">
        <f t="shared" si="9"/>
        <v>1791</v>
      </c>
      <c r="H22" s="9">
        <f t="shared" si="9"/>
        <v>12991</v>
      </c>
      <c r="I22" s="10">
        <f t="shared" si="9"/>
        <v>1980</v>
      </c>
      <c r="J22" s="10">
        <f t="shared" si="9"/>
        <v>2051</v>
      </c>
      <c r="K22" s="10">
        <f t="shared" si="9"/>
        <v>1862</v>
      </c>
      <c r="L22" s="10">
        <f t="shared" si="9"/>
        <v>1960</v>
      </c>
      <c r="M22" s="10">
        <f t="shared" si="9"/>
        <v>1695</v>
      </c>
      <c r="N22" s="10">
        <f t="shared" si="9"/>
        <v>1896</v>
      </c>
      <c r="O22" s="10">
        <f t="shared" si="9"/>
        <v>24435</v>
      </c>
    </row>
    <row r="23" spans="1:15" s="17" customFormat="1" ht="12.75" customHeight="1" x14ac:dyDescent="0.25">
      <c r="A23" s="15" t="s">
        <v>23</v>
      </c>
      <c r="B23" s="15">
        <f t="shared" ref="B23:O23" si="10">B22+B11</f>
        <v>4484</v>
      </c>
      <c r="C23" s="15">
        <f t="shared" si="10"/>
        <v>4794</v>
      </c>
      <c r="D23" s="15">
        <f t="shared" si="10"/>
        <v>4631</v>
      </c>
      <c r="E23" s="15">
        <f t="shared" si="10"/>
        <v>5105</v>
      </c>
      <c r="F23" s="15">
        <f t="shared" si="10"/>
        <v>5472</v>
      </c>
      <c r="G23" s="15">
        <f t="shared" si="10"/>
        <v>4412</v>
      </c>
      <c r="H23" s="16">
        <f t="shared" si="10"/>
        <v>28898</v>
      </c>
      <c r="I23" s="15">
        <f t="shared" si="10"/>
        <v>4726</v>
      </c>
      <c r="J23" s="15">
        <f t="shared" si="10"/>
        <v>4737</v>
      </c>
      <c r="K23" s="15">
        <f t="shared" si="10"/>
        <v>4982</v>
      </c>
      <c r="L23" s="15">
        <f t="shared" si="10"/>
        <v>4505</v>
      </c>
      <c r="M23" s="15">
        <f t="shared" si="10"/>
        <v>4537</v>
      </c>
      <c r="N23" s="15">
        <f t="shared" si="10"/>
        <v>4572</v>
      </c>
      <c r="O23" s="15">
        <f t="shared" si="10"/>
        <v>56957</v>
      </c>
    </row>
  </sheetData>
  <customSheetViews>
    <customSheetView guid="{F1A6CD3A-A974-4C7D-8C7E-E4A0F2F01979}">
      <selection sqref="A1:XFD1048576"/>
      <pageMargins left="0.7" right="0.7" top="0.75" bottom="0.75" header="0.3" footer="0.3"/>
    </customSheetView>
    <customSheetView guid="{55373475-B80E-4737-9C77-19094F13FDD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30" zoomScaleNormal="130" workbookViewId="0">
      <selection activeCell="A8" sqref="A8"/>
    </sheetView>
  </sheetViews>
  <sheetFormatPr defaultRowHeight="14.5" x14ac:dyDescent="0.35"/>
  <cols>
    <col min="1" max="1" width="26.1796875" customWidth="1"/>
    <col min="2" max="2" width="11.26953125" bestFit="1" customWidth="1"/>
    <col min="3" max="10" width="9.26953125" bestFit="1" customWidth="1"/>
  </cols>
  <sheetData>
    <row r="1" spans="1:7" x14ac:dyDescent="0.25">
      <c r="B1" s="1"/>
    </row>
    <row r="2" spans="1:7" x14ac:dyDescent="0.25">
      <c r="B2" s="21"/>
    </row>
    <row r="3" spans="1:7" x14ac:dyDescent="0.25">
      <c r="A3" t="s">
        <v>30</v>
      </c>
      <c r="B3" s="22">
        <v>24</v>
      </c>
    </row>
    <row r="4" spans="1:7" x14ac:dyDescent="0.25">
      <c r="A4" t="s">
        <v>29</v>
      </c>
      <c r="B4" s="23">
        <v>0.03</v>
      </c>
    </row>
    <row r="5" spans="1:7" x14ac:dyDescent="0.25">
      <c r="A5" t="s">
        <v>31</v>
      </c>
      <c r="B5" s="1">
        <v>10000</v>
      </c>
    </row>
    <row r="6" spans="1:7" x14ac:dyDescent="0.25">
      <c r="A6" s="29" t="s">
        <v>47</v>
      </c>
      <c r="B6" s="30">
        <f>PMT(B4/12,B3,B5*-1)</f>
        <v>429.81211979556105</v>
      </c>
      <c r="C6" s="20"/>
      <c r="D6" s="20"/>
      <c r="E6" s="20"/>
      <c r="F6" s="20"/>
      <c r="G6" s="20"/>
    </row>
  </sheetData>
  <customSheetViews>
    <customSheetView guid="{F1A6CD3A-A974-4C7D-8C7E-E4A0F2F01979}" scale="130">
      <selection activeCell="G11" sqref="G11"/>
      <pageMargins left="0.7" right="0.7" top="0.75" bottom="0.75" header="0.3" footer="0.3"/>
    </customSheetView>
    <customSheetView guid="{55373475-B80E-4737-9C77-19094F13FDDF}"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130" zoomScaleNormal="130" workbookViewId="0">
      <selection activeCell="E3" sqref="E3"/>
    </sheetView>
  </sheetViews>
  <sheetFormatPr defaultRowHeight="14.5" x14ac:dyDescent="0.35"/>
  <cols>
    <col min="1" max="1" width="24.453125" customWidth="1"/>
    <col min="2" max="13" width="8.26953125" customWidth="1"/>
  </cols>
  <sheetData>
    <row r="1" spans="1:13" x14ac:dyDescent="0.3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 x14ac:dyDescent="0.35">
      <c r="A2" t="s">
        <v>24</v>
      </c>
      <c r="B2" s="26">
        <v>35</v>
      </c>
      <c r="C2" s="24">
        <f>$B$2</f>
        <v>35</v>
      </c>
      <c r="D2" s="24">
        <f t="shared" ref="D2:M2" si="0">$B$2</f>
        <v>35</v>
      </c>
      <c r="E2" s="24">
        <f t="shared" si="0"/>
        <v>35</v>
      </c>
      <c r="F2" s="24">
        <f t="shared" si="0"/>
        <v>35</v>
      </c>
      <c r="G2" s="24">
        <f t="shared" si="0"/>
        <v>35</v>
      </c>
      <c r="H2" s="24">
        <f t="shared" si="0"/>
        <v>35</v>
      </c>
      <c r="I2" s="24">
        <f t="shared" si="0"/>
        <v>35</v>
      </c>
      <c r="J2" s="24">
        <f t="shared" si="0"/>
        <v>35</v>
      </c>
      <c r="K2" s="24">
        <f t="shared" si="0"/>
        <v>35</v>
      </c>
      <c r="L2" s="24">
        <f t="shared" si="0"/>
        <v>35</v>
      </c>
      <c r="M2" s="24">
        <f t="shared" si="0"/>
        <v>35</v>
      </c>
    </row>
    <row r="3" spans="1:13" x14ac:dyDescent="0.35">
      <c r="A3" t="s">
        <v>25</v>
      </c>
      <c r="B3" s="19">
        <v>165</v>
      </c>
      <c r="C3" s="18">
        <f>B3</f>
        <v>165</v>
      </c>
      <c r="D3" s="18">
        <f>B3</f>
        <v>165</v>
      </c>
      <c r="E3" s="18">
        <f>B3+B3*$B$6</f>
        <v>176.55</v>
      </c>
      <c r="F3" s="18">
        <f>E3</f>
        <v>176.55</v>
      </c>
      <c r="G3" s="18">
        <f>E3</f>
        <v>176.55</v>
      </c>
      <c r="H3" s="18">
        <f>E3+E3*$B$6</f>
        <v>188.9085</v>
      </c>
      <c r="I3" s="18">
        <f>H3</f>
        <v>188.9085</v>
      </c>
      <c r="J3" s="18">
        <f>H3</f>
        <v>188.9085</v>
      </c>
      <c r="K3" s="18">
        <f>H3+H3*$B$6</f>
        <v>202.13209499999999</v>
      </c>
      <c r="L3" s="18">
        <f>K3</f>
        <v>202.13209499999999</v>
      </c>
      <c r="M3" s="18">
        <f>K3</f>
        <v>202.13209499999999</v>
      </c>
    </row>
    <row r="4" spans="1:13" x14ac:dyDescent="0.35">
      <c r="A4" t="s">
        <v>26</v>
      </c>
      <c r="B4" s="24">
        <f>B2*B3</f>
        <v>5775</v>
      </c>
      <c r="C4" s="24">
        <f t="shared" ref="C4:M4" si="1">C2*C3</f>
        <v>5775</v>
      </c>
      <c r="D4" s="24">
        <f t="shared" si="1"/>
        <v>5775</v>
      </c>
      <c r="E4" s="24">
        <f t="shared" si="1"/>
        <v>6179.25</v>
      </c>
      <c r="F4" s="24">
        <f t="shared" si="1"/>
        <v>6179.25</v>
      </c>
      <c r="G4" s="24">
        <f t="shared" si="1"/>
        <v>6179.25</v>
      </c>
      <c r="H4" s="24">
        <f t="shared" si="1"/>
        <v>6611.7975000000006</v>
      </c>
      <c r="I4" s="24">
        <f t="shared" si="1"/>
        <v>6611.7975000000006</v>
      </c>
      <c r="J4" s="24">
        <f t="shared" si="1"/>
        <v>6611.7975000000006</v>
      </c>
      <c r="K4" s="24">
        <f t="shared" si="1"/>
        <v>7074.6233249999996</v>
      </c>
      <c r="L4" s="24">
        <f t="shared" si="1"/>
        <v>7074.6233249999996</v>
      </c>
      <c r="M4" s="24">
        <f t="shared" si="1"/>
        <v>7074.6233249999996</v>
      </c>
    </row>
    <row r="6" spans="1:13" x14ac:dyDescent="0.35">
      <c r="A6" t="s">
        <v>28</v>
      </c>
      <c r="B6" s="20">
        <v>7.0000000000000007E-2</v>
      </c>
    </row>
    <row r="8" spans="1:13" x14ac:dyDescent="0.35">
      <c r="A8" s="2" t="s">
        <v>27</v>
      </c>
      <c r="B8" s="27">
        <f>SUM(B4:M4)</f>
        <v>76922.012474999996</v>
      </c>
    </row>
  </sheetData>
  <customSheetViews>
    <customSheetView guid="{F1A6CD3A-A974-4C7D-8C7E-E4A0F2F01979}" scale="130">
      <selection activeCell="C2" sqref="C2"/>
      <pageMargins left="0.7" right="0.7" top="0.75" bottom="0.75" header="0.3" footer="0.3"/>
    </customSheetView>
    <customSheetView guid="{55373475-B80E-4737-9C77-19094F13FDD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50" zoomScaleNormal="150" workbookViewId="0">
      <selection activeCell="A4" sqref="A4"/>
    </sheetView>
  </sheetViews>
  <sheetFormatPr defaultRowHeight="14.5" x14ac:dyDescent="0.35"/>
  <cols>
    <col min="1" max="1" width="22.1796875" bestFit="1" customWidth="1"/>
    <col min="2" max="13" width="6.7265625" customWidth="1"/>
  </cols>
  <sheetData>
    <row r="1" spans="1:13" ht="15" x14ac:dyDescent="0.25">
      <c r="A1" s="2" t="s">
        <v>32</v>
      </c>
    </row>
    <row r="2" spans="1:13" x14ac:dyDescent="0.3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" x14ac:dyDescent="0.25">
      <c r="A3" s="6" t="s">
        <v>33</v>
      </c>
      <c r="B3">
        <v>234</v>
      </c>
      <c r="C3">
        <v>234</v>
      </c>
      <c r="D3">
        <v>234</v>
      </c>
      <c r="E3">
        <v>234</v>
      </c>
      <c r="F3">
        <v>234</v>
      </c>
      <c r="G3">
        <v>234</v>
      </c>
      <c r="H3">
        <v>234</v>
      </c>
      <c r="I3">
        <v>234</v>
      </c>
      <c r="J3">
        <v>234</v>
      </c>
      <c r="K3">
        <v>234</v>
      </c>
      <c r="L3">
        <v>234</v>
      </c>
      <c r="M3">
        <v>234</v>
      </c>
    </row>
    <row r="4" spans="1:13" ht="15" x14ac:dyDescent="0.25">
      <c r="A4" s="11" t="s">
        <v>36</v>
      </c>
      <c r="B4">
        <v>47</v>
      </c>
      <c r="C4">
        <v>7</v>
      </c>
      <c r="D4">
        <v>33</v>
      </c>
      <c r="E4">
        <v>22</v>
      </c>
      <c r="F4">
        <v>35</v>
      </c>
      <c r="G4">
        <v>40</v>
      </c>
      <c r="H4">
        <v>23</v>
      </c>
      <c r="I4">
        <v>22</v>
      </c>
      <c r="J4">
        <v>40</v>
      </c>
      <c r="K4">
        <v>43</v>
      </c>
      <c r="L4">
        <v>33</v>
      </c>
      <c r="M4">
        <v>41</v>
      </c>
    </row>
    <row r="5" spans="1:13" ht="15" x14ac:dyDescent="0.25">
      <c r="A5" s="11" t="s">
        <v>18</v>
      </c>
      <c r="B5">
        <v>48</v>
      </c>
      <c r="C5">
        <v>46</v>
      </c>
      <c r="D5">
        <v>41</v>
      </c>
      <c r="E5">
        <v>50</v>
      </c>
      <c r="F5">
        <v>47</v>
      </c>
      <c r="G5">
        <v>36</v>
      </c>
      <c r="H5">
        <v>39</v>
      </c>
      <c r="I5">
        <v>43</v>
      </c>
      <c r="J5">
        <v>42</v>
      </c>
      <c r="K5">
        <v>38</v>
      </c>
      <c r="L5">
        <v>37</v>
      </c>
      <c r="M5">
        <v>47</v>
      </c>
    </row>
    <row r="6" spans="1:13" ht="15" x14ac:dyDescent="0.25">
      <c r="A6" s="6" t="s">
        <v>34</v>
      </c>
      <c r="B6">
        <v>89</v>
      </c>
      <c r="C6">
        <v>92</v>
      </c>
      <c r="D6">
        <v>75</v>
      </c>
      <c r="E6">
        <v>70</v>
      </c>
      <c r="F6">
        <v>34</v>
      </c>
      <c r="G6">
        <v>22</v>
      </c>
      <c r="H6">
        <v>23</v>
      </c>
      <c r="I6">
        <v>25</v>
      </c>
      <c r="J6">
        <v>22</v>
      </c>
      <c r="K6">
        <v>75</v>
      </c>
      <c r="L6">
        <v>78</v>
      </c>
      <c r="M6">
        <v>89</v>
      </c>
    </row>
    <row r="7" spans="1:13" ht="15" x14ac:dyDescent="0.25">
      <c r="A7" s="11" t="s">
        <v>35</v>
      </c>
      <c r="B7">
        <v>37</v>
      </c>
      <c r="C7">
        <v>34</v>
      </c>
      <c r="D7">
        <v>32</v>
      </c>
      <c r="E7">
        <v>39</v>
      </c>
      <c r="F7">
        <v>39</v>
      </c>
      <c r="G7">
        <v>34</v>
      </c>
      <c r="H7">
        <v>34</v>
      </c>
      <c r="I7">
        <v>39</v>
      </c>
      <c r="J7">
        <v>30</v>
      </c>
      <c r="K7">
        <v>40</v>
      </c>
      <c r="L7">
        <v>37</v>
      </c>
      <c r="M7">
        <v>34</v>
      </c>
    </row>
  </sheetData>
  <sortState ref="A3:M7">
    <sortCondition descending="1" ref="A4"/>
  </sortState>
  <customSheetViews>
    <customSheetView guid="{F1A6CD3A-A974-4C7D-8C7E-E4A0F2F01979}">
      <selection activeCell="A4" sqref="A4"/>
      <pageMargins left="0.7" right="0.7" top="0.75" bottom="0.75" header="0.3" footer="0.3"/>
    </customSheetView>
    <customSheetView guid="{55373475-B80E-4737-9C77-19094F13FDD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50" zoomScaleNormal="150" workbookViewId="0">
      <selection activeCell="A3" sqref="A3"/>
    </sheetView>
  </sheetViews>
  <sheetFormatPr defaultRowHeight="14.5" x14ac:dyDescent="0.35"/>
  <cols>
    <col min="1" max="1" width="22.1796875" bestFit="1" customWidth="1"/>
    <col min="2" max="13" width="6.7265625" customWidth="1"/>
  </cols>
  <sheetData>
    <row r="1" spans="1:13" ht="15" x14ac:dyDescent="0.25">
      <c r="A1" s="2" t="s">
        <v>37</v>
      </c>
    </row>
    <row r="2" spans="1:13" x14ac:dyDescent="0.3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" x14ac:dyDescent="0.25">
      <c r="A3" s="11" t="s">
        <v>35</v>
      </c>
      <c r="B3">
        <v>45.658000000000001</v>
      </c>
      <c r="C3">
        <v>41.956000000000003</v>
      </c>
      <c r="D3">
        <v>39.488</v>
      </c>
      <c r="E3">
        <v>48.125999999999998</v>
      </c>
      <c r="F3">
        <v>48.125999999999998</v>
      </c>
      <c r="G3">
        <v>41.956000000000003</v>
      </c>
      <c r="H3">
        <v>41.956000000000003</v>
      </c>
      <c r="I3">
        <v>48.125999999999998</v>
      </c>
      <c r="J3">
        <v>37.019999999999996</v>
      </c>
      <c r="K3">
        <v>49.36</v>
      </c>
      <c r="L3">
        <v>45.658000000000001</v>
      </c>
      <c r="M3">
        <v>41.956000000000003</v>
      </c>
    </row>
    <row r="4" spans="1:13" ht="15" x14ac:dyDescent="0.25">
      <c r="A4" s="6" t="s">
        <v>34</v>
      </c>
      <c r="B4">
        <v>133.5</v>
      </c>
      <c r="C4">
        <v>138</v>
      </c>
      <c r="D4">
        <v>112.5</v>
      </c>
      <c r="E4">
        <v>105</v>
      </c>
      <c r="F4">
        <v>51</v>
      </c>
      <c r="G4">
        <v>33</v>
      </c>
      <c r="H4">
        <v>34.5</v>
      </c>
      <c r="I4">
        <v>37.5</v>
      </c>
      <c r="J4">
        <v>33</v>
      </c>
      <c r="K4">
        <v>112.5</v>
      </c>
      <c r="L4">
        <v>117</v>
      </c>
      <c r="M4">
        <v>133.5</v>
      </c>
    </row>
    <row r="5" spans="1:13" ht="15" x14ac:dyDescent="0.25">
      <c r="A5" s="11" t="s">
        <v>18</v>
      </c>
      <c r="B5">
        <v>64</v>
      </c>
      <c r="C5">
        <v>59</v>
      </c>
      <c r="D5">
        <v>88</v>
      </c>
      <c r="E5">
        <v>69</v>
      </c>
      <c r="F5">
        <v>84</v>
      </c>
      <c r="G5">
        <v>64</v>
      </c>
      <c r="H5">
        <v>89</v>
      </c>
      <c r="I5">
        <v>60</v>
      </c>
      <c r="J5">
        <v>81</v>
      </c>
      <c r="K5">
        <v>89</v>
      </c>
      <c r="L5">
        <v>78</v>
      </c>
      <c r="M5">
        <v>82</v>
      </c>
    </row>
    <row r="6" spans="1:13" ht="15" x14ac:dyDescent="0.25">
      <c r="A6" s="11" t="s">
        <v>36</v>
      </c>
      <c r="B6">
        <v>66</v>
      </c>
      <c r="C6">
        <v>84</v>
      </c>
      <c r="D6">
        <v>82</v>
      </c>
      <c r="E6">
        <v>69</v>
      </c>
      <c r="F6">
        <v>52</v>
      </c>
      <c r="G6">
        <v>53</v>
      </c>
      <c r="H6">
        <v>69</v>
      </c>
      <c r="I6">
        <v>74</v>
      </c>
      <c r="J6">
        <v>75</v>
      </c>
      <c r="K6">
        <v>89</v>
      </c>
      <c r="L6">
        <v>59</v>
      </c>
      <c r="M6">
        <v>52</v>
      </c>
    </row>
    <row r="7" spans="1:13" ht="15" x14ac:dyDescent="0.25">
      <c r="A7" s="6" t="s">
        <v>33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345</v>
      </c>
      <c r="M7">
        <v>345</v>
      </c>
    </row>
  </sheetData>
  <sortState ref="A3:M7">
    <sortCondition ref="A5"/>
  </sortState>
  <dataConsolidate topLabels="1">
    <dataRefs count="2">
      <dataRef ref="A2:M7" sheet="A"/>
      <dataRef ref="A2:M7" sheet="B"/>
    </dataRefs>
  </dataConsolidate>
  <customSheetViews>
    <customSheetView guid="{F1A6CD3A-A974-4C7D-8C7E-E4A0F2F01979}">
      <selection activeCell="L12" sqref="L12"/>
      <pageMargins left="0.7" right="0.7" top="0.75" bottom="0.75" header="0.3" footer="0.3"/>
    </customSheetView>
    <customSheetView guid="{55373475-B80E-4737-9C77-19094F13FDD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H2" sqref="H2"/>
    </sheetView>
  </sheetViews>
  <sheetFormatPr defaultRowHeight="14.5" x14ac:dyDescent="0.35"/>
  <sheetData/>
  <dataConsolidate topLabels="1" link="1"/>
  <customSheetViews>
    <customSheetView guid="{F1A6CD3A-A974-4C7D-8C7E-E4A0F2F01979}" hiddenRows="1">
      <selection activeCell="G23" sqref="G23"/>
      <pageMargins left="0.7" right="0.7" top="0.75" bottom="0.75" header="0.3" footer="0.3"/>
    </customSheetView>
    <customSheetView guid="{55373475-B80E-4737-9C77-19094F13FDDF}">
      <selection activeCell="N11" sqref="N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30" zoomScaleNormal="130" workbookViewId="0">
      <selection activeCell="B19" sqref="B19"/>
    </sheetView>
  </sheetViews>
  <sheetFormatPr defaultRowHeight="14.5" x14ac:dyDescent="0.35"/>
  <cols>
    <col min="1" max="1" width="17.453125" customWidth="1"/>
    <col min="3" max="3" width="13.81640625" style="1" customWidth="1"/>
  </cols>
  <sheetData>
    <row r="1" spans="1:3" ht="15" x14ac:dyDescent="0.25">
      <c r="A1" s="2" t="s">
        <v>2</v>
      </c>
    </row>
    <row r="2" spans="1:3" x14ac:dyDescent="0.35">
      <c r="A2" t="s">
        <v>46</v>
      </c>
      <c r="B2" t="s">
        <v>38</v>
      </c>
      <c r="C2" s="1" t="s">
        <v>45</v>
      </c>
    </row>
    <row r="3" spans="1:3" ht="15" x14ac:dyDescent="0.25">
      <c r="A3" t="s">
        <v>41</v>
      </c>
      <c r="B3" s="28">
        <v>42037</v>
      </c>
      <c r="C3" s="1">
        <v>5551</v>
      </c>
    </row>
    <row r="4" spans="1:3" ht="15" x14ac:dyDescent="0.25">
      <c r="A4" t="s">
        <v>39</v>
      </c>
      <c r="B4" s="28">
        <v>42039</v>
      </c>
      <c r="C4" s="1">
        <v>6965</v>
      </c>
    </row>
    <row r="5" spans="1:3" ht="15" x14ac:dyDescent="0.25">
      <c r="A5" t="s">
        <v>40</v>
      </c>
      <c r="B5" s="28">
        <v>42039</v>
      </c>
      <c r="C5" s="1">
        <v>5612</v>
      </c>
    </row>
    <row r="6" spans="1:3" ht="15" x14ac:dyDescent="0.25">
      <c r="A6" t="s">
        <v>44</v>
      </c>
      <c r="B6" s="28">
        <v>42039</v>
      </c>
      <c r="C6" s="1">
        <v>8039</v>
      </c>
    </row>
    <row r="7" spans="1:3" ht="15" x14ac:dyDescent="0.25">
      <c r="A7" t="s">
        <v>41</v>
      </c>
      <c r="B7" s="28">
        <v>42040</v>
      </c>
      <c r="C7" s="1">
        <v>5975</v>
      </c>
    </row>
    <row r="8" spans="1:3" ht="15" x14ac:dyDescent="0.25">
      <c r="A8" t="s">
        <v>39</v>
      </c>
      <c r="B8" s="28">
        <v>42040</v>
      </c>
      <c r="C8" s="1">
        <v>3651</v>
      </c>
    </row>
    <row r="9" spans="1:3" ht="15" x14ac:dyDescent="0.25">
      <c r="A9" t="s">
        <v>40</v>
      </c>
      <c r="B9" s="28">
        <v>42041</v>
      </c>
      <c r="C9" s="1">
        <v>1442</v>
      </c>
    </row>
    <row r="10" spans="1:3" ht="15" x14ac:dyDescent="0.25">
      <c r="A10" t="s">
        <v>40</v>
      </c>
      <c r="B10" s="28">
        <v>42042</v>
      </c>
      <c r="C10" s="1">
        <v>2985</v>
      </c>
    </row>
    <row r="11" spans="1:3" ht="15" x14ac:dyDescent="0.25">
      <c r="A11" t="s">
        <v>41</v>
      </c>
      <c r="B11" s="28">
        <v>42043</v>
      </c>
      <c r="C11" s="1">
        <v>5722</v>
      </c>
    </row>
    <row r="12" spans="1:3" ht="15" x14ac:dyDescent="0.25">
      <c r="A12" t="s">
        <v>42</v>
      </c>
      <c r="B12" s="28">
        <v>42044</v>
      </c>
      <c r="C12" s="1">
        <v>3174</v>
      </c>
    </row>
    <row r="13" spans="1:3" ht="15" x14ac:dyDescent="0.25">
      <c r="A13" t="s">
        <v>43</v>
      </c>
      <c r="B13" s="28">
        <v>42044</v>
      </c>
      <c r="C13" s="1">
        <v>1554</v>
      </c>
    </row>
    <row r="14" spans="1:3" ht="15" x14ac:dyDescent="0.25">
      <c r="A14" t="s">
        <v>39</v>
      </c>
      <c r="B14" s="28">
        <v>42049</v>
      </c>
      <c r="C14" s="1">
        <v>5727</v>
      </c>
    </row>
    <row r="15" spans="1:3" ht="15" x14ac:dyDescent="0.25">
      <c r="A15" t="s">
        <v>41</v>
      </c>
      <c r="B15" s="28">
        <v>42049</v>
      </c>
      <c r="C15" s="1">
        <v>5692</v>
      </c>
    </row>
    <row r="16" spans="1:3" ht="15" x14ac:dyDescent="0.25">
      <c r="A16" t="s">
        <v>42</v>
      </c>
      <c r="B16" s="28">
        <v>42057</v>
      </c>
      <c r="C16" s="1">
        <v>6433</v>
      </c>
    </row>
    <row r="17" spans="1:3" ht="15" x14ac:dyDescent="0.25">
      <c r="A17" t="s">
        <v>44</v>
      </c>
      <c r="B17" s="28">
        <v>42058</v>
      </c>
      <c r="C17" s="1">
        <v>4581</v>
      </c>
    </row>
    <row r="18" spans="1:3" x14ac:dyDescent="0.35">
      <c r="A18" t="s">
        <v>43</v>
      </c>
      <c r="B18" s="28">
        <v>42058</v>
      </c>
      <c r="C18" s="1">
        <v>6011</v>
      </c>
    </row>
  </sheetData>
  <sortState ref="A2:D17">
    <sortCondition ref="B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30" zoomScaleNormal="130" workbookViewId="0">
      <selection activeCell="B16" sqref="B16"/>
    </sheetView>
  </sheetViews>
  <sheetFormatPr defaultRowHeight="14.5" x14ac:dyDescent="0.35"/>
  <cols>
    <col min="1" max="1" width="17.453125" customWidth="1"/>
    <col min="3" max="3" width="13.81640625" style="1" customWidth="1"/>
  </cols>
  <sheetData>
    <row r="1" spans="1:3" x14ac:dyDescent="0.35">
      <c r="A1" s="2" t="s">
        <v>3</v>
      </c>
    </row>
    <row r="2" spans="1:3" x14ac:dyDescent="0.35">
      <c r="A2" t="s">
        <v>46</v>
      </c>
      <c r="B2" t="s">
        <v>38</v>
      </c>
      <c r="C2" s="1" t="s">
        <v>45</v>
      </c>
    </row>
    <row r="3" spans="1:3" ht="15" x14ac:dyDescent="0.25">
      <c r="A3" t="s">
        <v>39</v>
      </c>
      <c r="B3" s="28">
        <v>42064</v>
      </c>
      <c r="C3" s="1">
        <v>6871</v>
      </c>
    </row>
    <row r="4" spans="1:3" ht="15" x14ac:dyDescent="0.25">
      <c r="A4" t="s">
        <v>41</v>
      </c>
      <c r="B4" s="28">
        <v>42065</v>
      </c>
      <c r="C4" s="1">
        <v>2980</v>
      </c>
    </row>
    <row r="5" spans="1:3" ht="15" x14ac:dyDescent="0.25">
      <c r="A5" t="s">
        <v>42</v>
      </c>
      <c r="B5" s="28">
        <v>42065</v>
      </c>
      <c r="C5" s="1">
        <v>5706</v>
      </c>
    </row>
    <row r="6" spans="1:3" ht="15" x14ac:dyDescent="0.25">
      <c r="A6" t="s">
        <v>40</v>
      </c>
      <c r="B6" s="28">
        <v>42067</v>
      </c>
      <c r="C6" s="1">
        <v>2545</v>
      </c>
    </row>
    <row r="7" spans="1:3" ht="15" x14ac:dyDescent="0.25">
      <c r="A7" t="s">
        <v>44</v>
      </c>
      <c r="B7" s="28">
        <v>42067</v>
      </c>
      <c r="C7" s="1">
        <v>5863</v>
      </c>
    </row>
    <row r="8" spans="1:3" ht="15" x14ac:dyDescent="0.25">
      <c r="A8" t="s">
        <v>39</v>
      </c>
      <c r="B8" s="28">
        <v>42071</v>
      </c>
      <c r="C8" s="1">
        <v>2575</v>
      </c>
    </row>
    <row r="9" spans="1:3" ht="15" x14ac:dyDescent="0.25">
      <c r="A9" t="s">
        <v>43</v>
      </c>
      <c r="B9" s="28">
        <v>42071</v>
      </c>
      <c r="C9" s="1">
        <v>2978</v>
      </c>
    </row>
    <row r="10" spans="1:3" ht="15" x14ac:dyDescent="0.25">
      <c r="A10" t="s">
        <v>43</v>
      </c>
      <c r="B10" s="28">
        <v>42079</v>
      </c>
      <c r="C10" s="1">
        <v>6176</v>
      </c>
    </row>
    <row r="11" spans="1:3" ht="15" x14ac:dyDescent="0.25">
      <c r="A11" t="s">
        <v>44</v>
      </c>
      <c r="B11" s="28">
        <v>42079</v>
      </c>
      <c r="C11" s="1">
        <v>7464</v>
      </c>
    </row>
    <row r="12" spans="1:3" ht="15" x14ac:dyDescent="0.25">
      <c r="A12" t="s">
        <v>44</v>
      </c>
      <c r="B12" s="28">
        <v>42086</v>
      </c>
      <c r="C12" s="1">
        <v>5668</v>
      </c>
    </row>
    <row r="13" spans="1:3" ht="15" x14ac:dyDescent="0.25">
      <c r="A13" t="s">
        <v>39</v>
      </c>
      <c r="B13" s="28">
        <v>42087</v>
      </c>
      <c r="C13" s="1">
        <v>6813</v>
      </c>
    </row>
    <row r="14" spans="1:3" ht="15" x14ac:dyDescent="0.25">
      <c r="A14" t="s">
        <v>43</v>
      </c>
      <c r="B14" s="28">
        <v>42091</v>
      </c>
      <c r="C14" s="1">
        <v>2202</v>
      </c>
    </row>
    <row r="15" spans="1:3" ht="15" x14ac:dyDescent="0.25">
      <c r="A15" t="s">
        <v>39</v>
      </c>
      <c r="B15" s="28">
        <v>42094</v>
      </c>
      <c r="C15" s="1">
        <v>3042</v>
      </c>
    </row>
  </sheetData>
  <sortState ref="A3:C18">
    <sortCondition ref="B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Tulu</vt:lpstr>
      <vt:lpstr>Projekt 2</vt:lpstr>
      <vt:lpstr>Laen</vt:lpstr>
      <vt:lpstr>Prognoos</vt:lpstr>
      <vt:lpstr>A</vt:lpstr>
      <vt:lpstr>B</vt:lpstr>
      <vt:lpstr>C</vt:lpstr>
      <vt:lpstr>A2</vt:lpstr>
      <vt:lpstr>B2</vt:lpstr>
      <vt:lpstr>C2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2015-01-11T13:20:07Z</dcterms:created>
  <dcterms:modified xsi:type="dcterms:W3CDTF">2017-12-08T08:06:50Z</dcterms:modified>
</cp:coreProperties>
</file>